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13_ncr:1_{369BDC08-B378-4248-8D45-B12327F34207}" xr6:coauthVersionLast="47" xr6:coauthVersionMax="47" xr10:uidLastSave="{00000000-0000-0000-0000-000000000000}"/>
  <workbookProtection workbookAlgorithmName="SHA-512" workbookHashValue="Mqh+QgiLzVwWnDKdhRm98EWGXE5urYDMT/pqMrAfMZvfxKhhe7tTlJo301KUMHDS2qmoXi8AyMHUXwtEwEryrw==" workbookSaltValue="ozqRRMG4dT2c/ZJR6q9LHQ==" workbookSpinCount="100000" lockStructure="1"/>
  <bookViews>
    <workbookView xWindow="-22500" yWindow="624" windowWidth="21600" windowHeight="11292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43" i="2"/>
  <c r="E57" i="2"/>
  <c r="E58" i="2"/>
  <c r="E59" i="2"/>
  <c r="E60" i="2"/>
  <c r="E38" i="2"/>
  <c r="E39" i="2"/>
  <c r="E30" i="2"/>
  <c r="E31" i="2"/>
  <c r="E32" i="2"/>
  <c r="E33" i="2"/>
  <c r="E34" i="2"/>
  <c r="E35" i="2"/>
  <c r="E36" i="2"/>
  <c r="E37" i="2"/>
  <c r="E40" i="2"/>
  <c r="E41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21" i="2"/>
  <c r="E22" i="2"/>
  <c r="E23" i="2"/>
  <c r="E18" i="2"/>
  <c r="E19" i="2"/>
  <c r="E25" i="2" l="1"/>
  <c r="E26" i="2"/>
  <c r="E27" i="2"/>
  <c r="E28" i="2"/>
  <c r="E29" i="2"/>
  <c r="E13" i="2"/>
  <c r="E14" i="2"/>
  <c r="E24" i="2"/>
  <c r="E16" i="2"/>
  <c r="E17" i="2"/>
  <c r="E15" i="2" l="1"/>
  <c r="E20" i="2"/>
  <c r="E10" i="2"/>
  <c r="E11" i="2"/>
  <c r="E12" i="2"/>
  <c r="E3" i="2"/>
  <c r="E4" i="2"/>
  <c r="E5" i="2"/>
  <c r="I18" i="1"/>
  <c r="D2" i="1"/>
  <c r="I23" i="1"/>
  <c r="H23" i="1"/>
  <c r="H18" i="1"/>
  <c r="I9" i="1"/>
  <c r="H9" i="1"/>
  <c r="E6" i="2"/>
  <c r="E7" i="2"/>
  <c r="E8" i="2"/>
  <c r="E9" i="2"/>
  <c r="E2" i="2"/>
  <c r="D18" i="1" l="1"/>
  <c r="D9" i="1"/>
  <c r="D23" i="1"/>
</calcChain>
</file>

<file path=xl/sharedStrings.xml><?xml version="1.0" encoding="utf-8"?>
<sst xmlns="http://schemas.openxmlformats.org/spreadsheetml/2006/main" count="444" uniqueCount="119">
  <si>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</si>
  <si>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</si>
  <si>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</si>
  <si>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</si>
  <si>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</si>
  <si>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</si>
  <si>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</si>
  <si>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</si>
  <si>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</si>
  <si>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</si>
  <si>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</si>
  <si>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</si>
  <si>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</si>
  <si>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</si>
  <si>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</si>
  <si>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</si>
  <si>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</si>
  <si>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</si>
  <si>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</si>
  <si>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</si>
  <si>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</si>
  <si>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</si>
  <si>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BCBS/Anthem</t>
  </si>
  <si>
    <t>Beacon</t>
  </si>
  <si>
    <t>Does not contract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</si>
  <si>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</si>
  <si>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</si>
  <si>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</si>
  <si>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</si>
  <si>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</si>
  <si>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</si>
  <si>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</si>
  <si>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70% of billed charges</t>
  </si>
  <si>
    <t>Healthsmart</t>
  </si>
  <si>
    <t>80% of billed charges</t>
  </si>
  <si>
    <t>Humana Behavioral Health</t>
  </si>
  <si>
    <t>Humana</t>
  </si>
  <si>
    <t>Imagine Health</t>
  </si>
  <si>
    <t>Magellan</t>
  </si>
  <si>
    <t>Molina</t>
  </si>
  <si>
    <t>130% OF MCR</t>
  </si>
  <si>
    <t>Multiplan</t>
  </si>
  <si>
    <t>MULTIPLAN/PHCS/BEECH STREET</t>
  </si>
  <si>
    <t>Provider Networks of America</t>
  </si>
  <si>
    <t>85% of Billed Charges</t>
  </si>
  <si>
    <t>TriCare East</t>
  </si>
  <si>
    <t>Other Governmental</t>
  </si>
  <si>
    <t>100% TriCare Allowable</t>
  </si>
  <si>
    <t>United Behavioral Health</t>
  </si>
  <si>
    <t>UBH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</si>
  <si>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</si>
  <si>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</si>
  <si>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</si>
  <si>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</si>
  <si>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</si>
  <si>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</si>
  <si>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</si>
  <si>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</si>
  <si>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</si>
  <si>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</si>
  <si>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</si>
  <si>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</si>
  <si>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</si>
  <si>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</si>
  <si>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</si>
  <si>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</si>
  <si>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100% of Medicaid</t>
  </si>
  <si>
    <t>VA PC3</t>
  </si>
  <si>
    <t>Aetna Better Health</t>
  </si>
  <si>
    <t>BCBS</t>
  </si>
  <si>
    <t>Cenpatico</t>
  </si>
  <si>
    <t>MHN</t>
  </si>
  <si>
    <t>TriCare West</t>
  </si>
  <si>
    <t>95% of TriCare Rate</t>
  </si>
  <si>
    <t>95% of TriCare Rate
1/2 Day PHP Rate (OPPS)</t>
  </si>
  <si>
    <t>Healthspring</t>
  </si>
  <si>
    <t>Not a covered service</t>
  </si>
  <si>
    <t>Friday Health Plans</t>
  </si>
  <si>
    <t>Amerigroup</t>
  </si>
  <si>
    <t>Cenpatico/Superior</t>
  </si>
  <si>
    <t>Healthcare Highways</t>
  </si>
  <si>
    <t>Healthcare Highways Health Plan</t>
  </si>
  <si>
    <t>QuikTrip</t>
  </si>
  <si>
    <t>Quik Trip</t>
  </si>
  <si>
    <t>Does not contract for this level of care</t>
  </si>
  <si>
    <t>91.5% of TriCare Rate</t>
  </si>
  <si>
    <t>Westpark Springs</t>
  </si>
  <si>
    <t>Community Health Choice</t>
  </si>
  <si>
    <t>Driscoll Health Plan</t>
  </si>
  <si>
    <t>Texas Childrens Health Plan</t>
  </si>
  <si>
    <t>Texas Children's Health Plan</t>
  </si>
  <si>
    <t>125% of Medicaid</t>
  </si>
  <si>
    <t>125% of Medicaid IP Rate</t>
  </si>
  <si>
    <t>$275 - Rev 913 Intensive
$225 - Rev 912 Less Intensive</t>
  </si>
  <si>
    <t>Commercial Traditional</t>
  </si>
  <si>
    <t>Commercial Essentials/Premier/ HP</t>
  </si>
  <si>
    <t>Commercial Adv/MyBlue Health</t>
  </si>
  <si>
    <t>Medicare</t>
  </si>
  <si>
    <t>Medicaid</t>
  </si>
  <si>
    <t>Medicare (Medicare)</t>
  </si>
  <si>
    <t>(2)  Negotiated rate includes any contracted rate with a third party payor.  Rate reflected were effective on 1/1/23</t>
  </si>
  <si>
    <t>Behavioral Health System</t>
  </si>
  <si>
    <t>Carisk</t>
  </si>
  <si>
    <t>Evernorth/Cigna</t>
  </si>
  <si>
    <t>Friday Health Plan</t>
  </si>
  <si>
    <t>Mines &amp; Associates</t>
  </si>
  <si>
    <t>MULTIPLAN/PHCS (auto)</t>
  </si>
  <si>
    <t>MULTIPLAN/PHCS (Work Comp)</t>
  </si>
  <si>
    <t>Tricare</t>
  </si>
  <si>
    <t>110% of Medicaid</t>
  </si>
  <si>
    <t>$365 More Intensive
$261 Less Intensive</t>
  </si>
  <si>
    <t>$346 More Intensive
$247 Less Intensive</t>
  </si>
  <si>
    <t>Not covered service</t>
  </si>
  <si>
    <t>Not contracted service</t>
  </si>
  <si>
    <t>64% of billed charges</t>
  </si>
  <si>
    <t>Lesser of 90% of state auto rate or group health rate</t>
  </si>
  <si>
    <t>Lesser of 85% of state WC rate or group health rate</t>
  </si>
  <si>
    <t>68% of billed charges</t>
  </si>
  <si>
    <t>$473.00 - General (Rev 912)
$526 - Intensive (Rev 913)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</si>
</sst>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9" t="str">
        <f>+Sheet2!A2</f>
        <v>Westpark Springs</v>
      </c>
      <c r="E2" s="30"/>
      <c r="F2" s="30"/>
      <c r="G2" s="3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32" t="s">
        <v>99</v>
      </c>
      <c r="E6" s="33"/>
      <c r="F6" s="33"/>
      <c r="G6" s="34"/>
      <c r="H6" s="7" t="s">
        <v>54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59</v>
      </c>
      <c r="D8" s="8" t="s">
        <v>61</v>
      </c>
      <c r="E8" s="4"/>
      <c r="F8" s="8" t="s">
        <v>53</v>
      </c>
      <c r="G8" s="8" t="s">
        <v>1</v>
      </c>
      <c r="H8" s="8" t="s">
        <v>62</v>
      </c>
      <c r="I8" s="8" t="s">
        <v>63</v>
      </c>
    </row>
    <row r="9" spans="1:9" x14ac:dyDescent="0.25">
      <c r="A9" s="1"/>
      <c r="B9" s="22" t="s">
        <v>51</v>
      </c>
      <c r="C9" s="22" t="s">
        <v>55</v>
      </c>
      <c r="D9" s="26" t="str">
        <f>(VLOOKUP($D$6,DATA,2,FALSE))</f>
        <v>100% of Medicare</v>
      </c>
      <c r="E9" s="1"/>
      <c r="F9" s="25">
        <v>2662</v>
      </c>
      <c r="G9" s="25">
        <v>1000</v>
      </c>
      <c r="H9" s="35">
        <f>MIN(Sheet2!F2:F9)</f>
        <v>550</v>
      </c>
      <c r="I9" s="35">
        <f>MAX(Sheet2!F2:F9)</f>
        <v>1760</v>
      </c>
    </row>
    <row r="10" spans="1:9" x14ac:dyDescent="0.25">
      <c r="A10" s="1"/>
      <c r="B10" s="23"/>
      <c r="C10" s="23"/>
      <c r="D10" s="27"/>
      <c r="E10" s="1"/>
      <c r="F10" s="25"/>
      <c r="G10" s="25"/>
      <c r="H10" s="35"/>
      <c r="I10" s="35"/>
    </row>
    <row r="11" spans="1:9" x14ac:dyDescent="0.25">
      <c r="A11" s="1"/>
      <c r="B11" s="23"/>
      <c r="C11" s="23"/>
      <c r="D11" s="27"/>
      <c r="E11" s="1"/>
      <c r="F11" s="25"/>
      <c r="G11" s="25"/>
      <c r="H11" s="35"/>
      <c r="I11" s="35"/>
    </row>
    <row r="12" spans="1:9" x14ac:dyDescent="0.25">
      <c r="A12" s="1"/>
      <c r="B12" s="23"/>
      <c r="C12" s="23"/>
      <c r="D12" s="27"/>
      <c r="E12" s="1"/>
      <c r="F12" s="25"/>
      <c r="G12" s="25"/>
      <c r="H12" s="35"/>
      <c r="I12" s="35"/>
    </row>
    <row r="13" spans="1:9" x14ac:dyDescent="0.25">
      <c r="A13" s="1"/>
      <c r="B13" s="23"/>
      <c r="C13" s="23"/>
      <c r="D13" s="27"/>
      <c r="E13" s="1"/>
      <c r="F13" s="25"/>
      <c r="G13" s="25"/>
      <c r="H13" s="35"/>
      <c r="I13" s="35"/>
    </row>
    <row r="14" spans="1:9" x14ac:dyDescent="0.25">
      <c r="A14" s="1"/>
      <c r="B14" s="23"/>
      <c r="C14" s="23"/>
      <c r="D14" s="27"/>
      <c r="E14" s="1"/>
      <c r="F14" s="25"/>
      <c r="G14" s="25"/>
      <c r="H14" s="35"/>
      <c r="I14" s="35"/>
    </row>
    <row r="15" spans="1:9" x14ac:dyDescent="0.25">
      <c r="A15" s="1"/>
      <c r="B15" s="24"/>
      <c r="C15" s="24"/>
      <c r="D15" s="28"/>
      <c r="E15" s="1"/>
      <c r="F15" s="25"/>
      <c r="G15" s="25"/>
      <c r="H15" s="35"/>
      <c r="I15" s="35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59</v>
      </c>
      <c r="D17" s="8" t="s">
        <v>61</v>
      </c>
      <c r="E17" s="4"/>
      <c r="F17" s="8" t="s">
        <v>53</v>
      </c>
      <c r="G17" s="8" t="s">
        <v>1</v>
      </c>
      <c r="H17" s="8" t="s">
        <v>62</v>
      </c>
      <c r="I17" s="8" t="s">
        <v>63</v>
      </c>
    </row>
    <row r="18" spans="1:9" ht="30" customHeight="1" x14ac:dyDescent="0.25">
      <c r="A18" s="1"/>
      <c r="B18" s="22" t="s">
        <v>52</v>
      </c>
      <c r="C18" s="22" t="s">
        <v>56</v>
      </c>
      <c r="D18" s="26" t="str">
        <f>(VLOOKUP($D$6,DATA,5,FALSE))</f>
        <v>100% of Medicare</v>
      </c>
      <c r="E18" s="1"/>
      <c r="F18" s="25">
        <v>1331</v>
      </c>
      <c r="G18" s="25">
        <v>360</v>
      </c>
      <c r="H18" s="35">
        <f>MIN(Sheet2!I2:I9)</f>
        <v>225</v>
      </c>
      <c r="I18" s="35">
        <f>MAX(Sheet2!I2:I9)</f>
        <v>800</v>
      </c>
    </row>
    <row r="19" spans="1:9" x14ac:dyDescent="0.25">
      <c r="A19" s="1"/>
      <c r="B19" s="23"/>
      <c r="C19" s="23"/>
      <c r="D19" s="27"/>
      <c r="E19" s="1"/>
      <c r="F19" s="25"/>
      <c r="G19" s="25"/>
      <c r="H19" s="35"/>
      <c r="I19" s="35"/>
    </row>
    <row r="20" spans="1:9" x14ac:dyDescent="0.25">
      <c r="A20" s="1"/>
      <c r="B20" s="24"/>
      <c r="C20" s="24"/>
      <c r="D20" s="28"/>
      <c r="E20" s="1"/>
      <c r="F20" s="25"/>
      <c r="G20" s="25"/>
      <c r="H20" s="35"/>
      <c r="I20" s="35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59</v>
      </c>
      <c r="D22" s="8" t="s">
        <v>61</v>
      </c>
      <c r="E22" s="4"/>
      <c r="F22" s="8" t="s">
        <v>53</v>
      </c>
      <c r="G22" s="8" t="s">
        <v>1</v>
      </c>
      <c r="H22" s="8" t="s">
        <v>62</v>
      </c>
      <c r="I22" s="8" t="s">
        <v>63</v>
      </c>
    </row>
    <row r="23" spans="1:9" ht="30" customHeight="1" x14ac:dyDescent="0.25">
      <c r="A23" s="1"/>
      <c r="B23" s="22" t="s">
        <v>2</v>
      </c>
      <c r="C23" s="22" t="s">
        <v>57</v>
      </c>
      <c r="D23" s="26" t="str">
        <f>(VLOOKUP($D$6,DATA,6,FALSE))</f>
        <v>100% of Medicare</v>
      </c>
      <c r="E23" s="1"/>
      <c r="F23" s="25">
        <v>798</v>
      </c>
      <c r="G23" s="25">
        <v>270</v>
      </c>
      <c r="H23" s="35">
        <f>MIN(Sheet2!J2:J9)</f>
        <v>125</v>
      </c>
      <c r="I23" s="35">
        <f>MAX(Sheet2!J2:J9)</f>
        <v>640</v>
      </c>
    </row>
    <row r="24" spans="1:9" x14ac:dyDescent="0.25">
      <c r="A24" s="1"/>
      <c r="B24" s="23"/>
      <c r="C24" s="23"/>
      <c r="D24" s="27"/>
      <c r="E24" s="1"/>
      <c r="F24" s="25"/>
      <c r="G24" s="25"/>
      <c r="H24" s="35"/>
      <c r="I24" s="35"/>
    </row>
    <row r="25" spans="1:9" x14ac:dyDescent="0.25">
      <c r="A25" s="1"/>
      <c r="B25" s="24"/>
      <c r="C25" s="24"/>
      <c r="D25" s="28"/>
      <c r="E25" s="1"/>
      <c r="F25" s="25"/>
      <c r="G25" s="25"/>
      <c r="H25" s="35"/>
      <c r="I25" s="35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58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60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100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64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65</v>
      </c>
      <c r="C31" s="1"/>
      <c r="D31" s="1"/>
      <c r="E31" s="1"/>
      <c r="F31" s="1"/>
      <c r="G31" s="1"/>
      <c r="H31" s="1"/>
      <c r="I31" s="1"/>
    </row>
  </sheetData>
  <sheetProtection algorithmName="SHA-512" hashValue="X/UUzmYOG/N0CyMb/do8GafyBx9kTZ68gyI20DlyGPDRWdAfwCGM+uDGZ3Wip4TUBcih5EmSzB+NHFurIgPoog==" saltValue="uuKIym9+41svcaioQ87TmQ==" spinCount="100000" sheet="1" objects="1" scenarios="1" selectLockedCells="1"/>
  <mergeCells count="23">
    <mergeCell ref="D2:G2"/>
    <mergeCell ref="D6:G6"/>
    <mergeCell ref="H18:H20"/>
    <mergeCell ref="I18:I20"/>
    <mergeCell ref="H23:H25"/>
    <mergeCell ref="I23:I25"/>
    <mergeCell ref="I9:I15"/>
    <mergeCell ref="H9:H15"/>
    <mergeCell ref="G23:G25"/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Sheet2!$E$2:$E$56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98"/>
  <sheetViews>
    <sheetView topLeftCell="A30" workbookViewId="0">
      <selection activeCell="F33" sqref="F33:L33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86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5" t="s">
        <v>17</v>
      </c>
    </row>
    <row r="3" spans="1:12" x14ac:dyDescent="0.25">
      <c r="A3" s="9" t="s">
        <v>86</v>
      </c>
      <c r="B3" s="10" t="s">
        <v>18</v>
      </c>
      <c r="C3" s="10" t="s">
        <v>18</v>
      </c>
      <c r="D3" s="11" t="s">
        <v>16</v>
      </c>
      <c r="E3" t="str">
        <f t="shared" ref="E3:E60" si="0">CONCATENATE(C3," (",D3,")")</f>
        <v>Aetna (Commercial)</v>
      </c>
      <c r="F3" s="12">
        <v>985</v>
      </c>
      <c r="G3" s="12">
        <v>985</v>
      </c>
      <c r="H3" s="13">
        <v>954</v>
      </c>
      <c r="I3" s="13">
        <v>398</v>
      </c>
      <c r="J3" s="13">
        <v>227</v>
      </c>
      <c r="K3" s="13"/>
      <c r="L3" s="15">
        <v>82</v>
      </c>
    </row>
    <row r="4" spans="1:12" x14ac:dyDescent="0.25">
      <c r="A4" s="9" t="s">
        <v>86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2">
        <v>985</v>
      </c>
      <c r="G4" s="12">
        <v>985</v>
      </c>
      <c r="H4" s="13">
        <v>954</v>
      </c>
      <c r="I4" s="13">
        <v>398</v>
      </c>
      <c r="J4" s="13">
        <v>227</v>
      </c>
      <c r="K4" s="13"/>
      <c r="L4" s="15">
        <v>82</v>
      </c>
    </row>
    <row r="5" spans="1:12" x14ac:dyDescent="0.25">
      <c r="A5" s="9" t="s">
        <v>86</v>
      </c>
      <c r="B5" s="10" t="s">
        <v>68</v>
      </c>
      <c r="C5" s="10" t="s">
        <v>18</v>
      </c>
      <c r="D5" s="11" t="s">
        <v>26</v>
      </c>
      <c r="E5" t="str">
        <f t="shared" si="0"/>
        <v>Aetna (Managed Medicaid)</v>
      </c>
      <c r="F5" s="12">
        <v>625</v>
      </c>
      <c r="G5" s="12">
        <v>625</v>
      </c>
      <c r="H5" s="13">
        <v>625</v>
      </c>
      <c r="I5" s="13">
        <v>225</v>
      </c>
      <c r="J5" s="13">
        <v>195</v>
      </c>
      <c r="K5" s="13"/>
      <c r="L5" s="15"/>
    </row>
    <row r="6" spans="1:12" x14ac:dyDescent="0.25">
      <c r="A6" s="9" t="s">
        <v>86</v>
      </c>
      <c r="B6" s="10" t="s">
        <v>21</v>
      </c>
      <c r="C6" s="10" t="s">
        <v>21</v>
      </c>
      <c r="D6" s="11" t="s">
        <v>16</v>
      </c>
      <c r="E6" t="str">
        <f t="shared" si="0"/>
        <v>American Behavioral (Commercial)</v>
      </c>
      <c r="F6" s="12">
        <v>1125</v>
      </c>
      <c r="G6" s="12">
        <v>1125</v>
      </c>
      <c r="H6" s="13">
        <v>1125</v>
      </c>
      <c r="I6" s="13">
        <v>500</v>
      </c>
      <c r="J6" s="13">
        <v>325</v>
      </c>
      <c r="K6" s="13">
        <v>975</v>
      </c>
      <c r="L6" s="15"/>
    </row>
    <row r="7" spans="1:12" x14ac:dyDescent="0.25">
      <c r="A7" s="9" t="s">
        <v>86</v>
      </c>
      <c r="B7" s="10" t="s">
        <v>78</v>
      </c>
      <c r="C7" s="10" t="s">
        <v>78</v>
      </c>
      <c r="D7" s="11" t="s">
        <v>26</v>
      </c>
      <c r="E7" t="str">
        <f t="shared" si="0"/>
        <v>Amerigroup (Managed Medicaid)</v>
      </c>
      <c r="F7" s="12">
        <v>550</v>
      </c>
      <c r="G7" s="12">
        <v>550</v>
      </c>
      <c r="H7" s="13">
        <v>550</v>
      </c>
      <c r="I7" s="13">
        <v>225</v>
      </c>
      <c r="J7" s="13">
        <v>125</v>
      </c>
      <c r="K7" s="13"/>
      <c r="L7" s="15">
        <v>80</v>
      </c>
    </row>
    <row r="8" spans="1:12" x14ac:dyDescent="0.25">
      <c r="A8" s="9" t="s">
        <v>86</v>
      </c>
      <c r="B8" s="10" t="s">
        <v>78</v>
      </c>
      <c r="C8" s="10" t="s">
        <v>78</v>
      </c>
      <c r="D8" s="11" t="s">
        <v>19</v>
      </c>
      <c r="E8" t="str">
        <f t="shared" si="0"/>
        <v>Amerigroup (Medicare Advantage)</v>
      </c>
      <c r="F8" s="12" t="s">
        <v>20</v>
      </c>
      <c r="G8" s="12" t="s">
        <v>20</v>
      </c>
      <c r="H8" s="13" t="s">
        <v>20</v>
      </c>
      <c r="I8" s="13" t="s">
        <v>20</v>
      </c>
      <c r="J8" s="13" t="s">
        <v>20</v>
      </c>
      <c r="K8" s="13"/>
      <c r="L8" s="15"/>
    </row>
    <row r="9" spans="1:12" ht="30" x14ac:dyDescent="0.25">
      <c r="A9" s="9" t="s">
        <v>86</v>
      </c>
      <c r="B9" s="10" t="s">
        <v>69</v>
      </c>
      <c r="C9" s="10" t="s">
        <v>22</v>
      </c>
      <c r="D9" s="11" t="s">
        <v>94</v>
      </c>
      <c r="E9" t="str">
        <f t="shared" si="0"/>
        <v>BCBS/Anthem (Commercial Traditional)</v>
      </c>
      <c r="F9" s="12">
        <v>848</v>
      </c>
      <c r="G9" s="12">
        <v>848</v>
      </c>
      <c r="H9" s="13" t="s">
        <v>84</v>
      </c>
      <c r="I9" s="13">
        <v>370</v>
      </c>
      <c r="J9" s="13">
        <v>226</v>
      </c>
      <c r="K9" s="13"/>
      <c r="L9" s="15" t="s">
        <v>24</v>
      </c>
    </row>
    <row r="10" spans="1:12" x14ac:dyDescent="0.25">
      <c r="A10" s="9" t="s">
        <v>86</v>
      </c>
      <c r="B10" s="10" t="s">
        <v>69</v>
      </c>
      <c r="C10" s="10" t="s">
        <v>22</v>
      </c>
      <c r="D10" s="11" t="s">
        <v>26</v>
      </c>
      <c r="E10" t="str">
        <f t="shared" si="0"/>
        <v>BCBS/Anthem (Managed Medicaid)</v>
      </c>
      <c r="F10" s="12" t="s">
        <v>109</v>
      </c>
      <c r="G10" s="12" t="s">
        <v>109</v>
      </c>
      <c r="H10" s="13" t="s">
        <v>84</v>
      </c>
      <c r="I10" s="13" t="s">
        <v>84</v>
      </c>
      <c r="J10" s="13" t="s">
        <v>84</v>
      </c>
      <c r="K10" s="13"/>
      <c r="L10" s="15" t="s">
        <v>24</v>
      </c>
    </row>
    <row r="11" spans="1:12" ht="45" x14ac:dyDescent="0.25">
      <c r="A11" s="9" t="s">
        <v>86</v>
      </c>
      <c r="B11" s="10" t="s">
        <v>69</v>
      </c>
      <c r="C11" s="10" t="s">
        <v>22</v>
      </c>
      <c r="D11" s="11" t="s">
        <v>95</v>
      </c>
      <c r="E11" t="str">
        <f t="shared" si="0"/>
        <v>BCBS/Anthem (Commercial Essentials/Premier/ HP)</v>
      </c>
      <c r="F11" s="12">
        <v>732</v>
      </c>
      <c r="G11" s="12">
        <v>732</v>
      </c>
      <c r="H11" s="13" t="s">
        <v>84</v>
      </c>
      <c r="I11" s="13" t="s">
        <v>110</v>
      </c>
      <c r="J11" s="13">
        <v>209</v>
      </c>
      <c r="K11" s="13"/>
      <c r="L11" s="15" t="s">
        <v>24</v>
      </c>
    </row>
    <row r="12" spans="1:12" ht="30" x14ac:dyDescent="0.25">
      <c r="A12" s="9" t="s">
        <v>86</v>
      </c>
      <c r="B12" s="10" t="s">
        <v>69</v>
      </c>
      <c r="C12" s="10" t="s">
        <v>22</v>
      </c>
      <c r="D12" s="11" t="s">
        <v>96</v>
      </c>
      <c r="E12" t="str">
        <f t="shared" si="0"/>
        <v>BCBS/Anthem (Commercial Adv/MyBlue Health)</v>
      </c>
      <c r="F12" s="12">
        <v>693</v>
      </c>
      <c r="G12" s="12">
        <v>693</v>
      </c>
      <c r="H12" s="13" t="s">
        <v>84</v>
      </c>
      <c r="I12" s="13" t="s">
        <v>111</v>
      </c>
      <c r="J12" s="13">
        <v>198</v>
      </c>
      <c r="K12" s="13"/>
      <c r="L12" s="15" t="s">
        <v>24</v>
      </c>
    </row>
    <row r="13" spans="1:12" ht="30" x14ac:dyDescent="0.25">
      <c r="A13" s="10" t="s">
        <v>86</v>
      </c>
      <c r="B13" s="10" t="s">
        <v>69</v>
      </c>
      <c r="C13" s="10" t="s">
        <v>22</v>
      </c>
      <c r="D13" s="11" t="s">
        <v>19</v>
      </c>
      <c r="E13" t="str">
        <f t="shared" si="0"/>
        <v>BCBS/Anthem (Medicare Advantage)</v>
      </c>
      <c r="F13" s="12" t="s">
        <v>20</v>
      </c>
      <c r="G13" s="12" t="s">
        <v>20</v>
      </c>
      <c r="H13" s="13" t="s">
        <v>84</v>
      </c>
      <c r="I13" s="13" t="s">
        <v>20</v>
      </c>
      <c r="J13" s="13" t="s">
        <v>20</v>
      </c>
      <c r="K13" s="13"/>
      <c r="L13" s="15" t="s">
        <v>24</v>
      </c>
    </row>
    <row r="14" spans="1:12" x14ac:dyDescent="0.25">
      <c r="A14" s="9" t="s">
        <v>86</v>
      </c>
      <c r="B14" s="10" t="s">
        <v>23</v>
      </c>
      <c r="C14" s="10" t="s">
        <v>23</v>
      </c>
      <c r="D14" s="11" t="s">
        <v>16</v>
      </c>
      <c r="E14" t="str">
        <f t="shared" si="0"/>
        <v>Beacon (Commercial)</v>
      </c>
      <c r="F14" s="14">
        <v>1004</v>
      </c>
      <c r="G14" s="14">
        <v>1004</v>
      </c>
      <c r="H14" s="14">
        <v>1004</v>
      </c>
      <c r="I14" s="14">
        <v>402</v>
      </c>
      <c r="J14" s="14">
        <v>230</v>
      </c>
      <c r="K14" s="16"/>
      <c r="L14" s="15" t="s">
        <v>24</v>
      </c>
    </row>
    <row r="15" spans="1:12" x14ac:dyDescent="0.25">
      <c r="A15" s="9" t="s">
        <v>86</v>
      </c>
      <c r="B15" s="10" t="s">
        <v>23</v>
      </c>
      <c r="C15" s="10" t="s">
        <v>23</v>
      </c>
      <c r="D15" s="11" t="s">
        <v>19</v>
      </c>
      <c r="E15" t="str">
        <f t="shared" si="0"/>
        <v>Beacon (Medicare Advantage)</v>
      </c>
      <c r="F15" s="12" t="s">
        <v>20</v>
      </c>
      <c r="G15" s="12" t="s">
        <v>20</v>
      </c>
      <c r="H15" s="13" t="s">
        <v>20</v>
      </c>
      <c r="I15" s="13" t="s">
        <v>20</v>
      </c>
      <c r="J15" s="13" t="s">
        <v>20</v>
      </c>
      <c r="K15" s="13"/>
      <c r="L15" s="15" t="s">
        <v>24</v>
      </c>
    </row>
    <row r="16" spans="1:12" x14ac:dyDescent="0.25">
      <c r="A16" s="9" t="s">
        <v>86</v>
      </c>
      <c r="B16" s="10" t="s">
        <v>23</v>
      </c>
      <c r="C16" s="10" t="s">
        <v>23</v>
      </c>
      <c r="D16" s="11" t="s">
        <v>26</v>
      </c>
      <c r="E16" t="str">
        <f t="shared" si="0"/>
        <v>Beacon (Managed Medicaid)</v>
      </c>
      <c r="F16" s="17">
        <v>625</v>
      </c>
      <c r="G16" s="17">
        <v>625</v>
      </c>
      <c r="H16" s="18">
        <v>625</v>
      </c>
      <c r="I16" s="18">
        <v>225</v>
      </c>
      <c r="J16" s="18">
        <v>145</v>
      </c>
      <c r="K16" s="18"/>
      <c r="L16" s="15" t="s">
        <v>66</v>
      </c>
    </row>
    <row r="17" spans="1:12" x14ac:dyDescent="0.25">
      <c r="A17" s="9" t="s">
        <v>86</v>
      </c>
      <c r="B17" s="10" t="s">
        <v>101</v>
      </c>
      <c r="C17" s="19" t="s">
        <v>101</v>
      </c>
      <c r="D17" s="11" t="s">
        <v>16</v>
      </c>
      <c r="E17" t="str">
        <f t="shared" si="0"/>
        <v>Behavioral Health System (Commercial)</v>
      </c>
      <c r="F17" s="12">
        <v>1000</v>
      </c>
      <c r="G17" s="12">
        <v>1000</v>
      </c>
      <c r="H17" s="13">
        <v>1000</v>
      </c>
      <c r="I17" s="13">
        <v>440</v>
      </c>
      <c r="J17" s="13">
        <v>300</v>
      </c>
      <c r="K17" s="20"/>
      <c r="L17" s="15"/>
    </row>
    <row r="18" spans="1:12" x14ac:dyDescent="0.25">
      <c r="A18" s="9" t="s">
        <v>86</v>
      </c>
      <c r="B18" s="10" t="s">
        <v>25</v>
      </c>
      <c r="C18" s="10" t="s">
        <v>25</v>
      </c>
      <c r="D18" s="11" t="s">
        <v>16</v>
      </c>
      <c r="E18" t="str">
        <f t="shared" si="0"/>
        <v>Bright Health (Commercial)</v>
      </c>
      <c r="F18" s="12">
        <v>1100</v>
      </c>
      <c r="G18" s="12">
        <v>1100</v>
      </c>
      <c r="H18" s="13">
        <v>1100</v>
      </c>
      <c r="I18" s="13">
        <v>450</v>
      </c>
      <c r="J18" s="13">
        <v>330</v>
      </c>
      <c r="K18" s="13"/>
      <c r="L18" s="15"/>
    </row>
    <row r="19" spans="1:12" x14ac:dyDescent="0.25">
      <c r="A19" s="9" t="s">
        <v>86</v>
      </c>
      <c r="B19" s="10" t="s">
        <v>25</v>
      </c>
      <c r="C19" s="10" t="s">
        <v>25</v>
      </c>
      <c r="D19" s="11" t="s">
        <v>19</v>
      </c>
      <c r="E19" t="str">
        <f t="shared" si="0"/>
        <v>Bright Health (Medicare Advantage)</v>
      </c>
      <c r="F19" s="12" t="s">
        <v>20</v>
      </c>
      <c r="G19" s="12" t="s">
        <v>20</v>
      </c>
      <c r="H19" s="13" t="s">
        <v>20</v>
      </c>
      <c r="I19" s="13" t="s">
        <v>20</v>
      </c>
      <c r="J19" s="13" t="s">
        <v>20</v>
      </c>
      <c r="K19" s="13"/>
      <c r="L19" s="15"/>
    </row>
    <row r="20" spans="1:12" ht="30" x14ac:dyDescent="0.25">
      <c r="A20" s="10" t="s">
        <v>86</v>
      </c>
      <c r="B20" s="10" t="s">
        <v>102</v>
      </c>
      <c r="C20" s="10" t="s">
        <v>102</v>
      </c>
      <c r="D20" s="11" t="s">
        <v>16</v>
      </c>
      <c r="E20" t="str">
        <f t="shared" si="0"/>
        <v>Carisk (Commercial)</v>
      </c>
      <c r="F20" s="12">
        <v>920</v>
      </c>
      <c r="G20" s="12">
        <v>920</v>
      </c>
      <c r="H20" s="13" t="s">
        <v>112</v>
      </c>
      <c r="I20" s="13">
        <v>465</v>
      </c>
      <c r="J20" s="13">
        <v>310</v>
      </c>
      <c r="K20" s="13" t="s">
        <v>113</v>
      </c>
      <c r="L20" s="15" t="s">
        <v>17</v>
      </c>
    </row>
    <row r="21" spans="1:12" ht="30" x14ac:dyDescent="0.25">
      <c r="A21" s="9" t="s">
        <v>86</v>
      </c>
      <c r="B21" s="10" t="s">
        <v>102</v>
      </c>
      <c r="C21" s="10" t="s">
        <v>102</v>
      </c>
      <c r="D21" s="11" t="s">
        <v>19</v>
      </c>
      <c r="E21" t="str">
        <f t="shared" si="0"/>
        <v>Carisk (Medicare Advantage)</v>
      </c>
      <c r="F21" s="12">
        <v>860</v>
      </c>
      <c r="G21" s="12">
        <v>860</v>
      </c>
      <c r="H21" s="13" t="s">
        <v>112</v>
      </c>
      <c r="I21" s="13">
        <v>375</v>
      </c>
      <c r="J21" s="13" t="s">
        <v>17</v>
      </c>
      <c r="K21" s="13" t="s">
        <v>113</v>
      </c>
      <c r="L21" s="15" t="s">
        <v>17</v>
      </c>
    </row>
    <row r="22" spans="1:12" x14ac:dyDescent="0.25">
      <c r="A22" s="9" t="s">
        <v>86</v>
      </c>
      <c r="B22" s="10" t="s">
        <v>79</v>
      </c>
      <c r="C22" s="10" t="s">
        <v>70</v>
      </c>
      <c r="D22" s="11" t="s">
        <v>26</v>
      </c>
      <c r="E22" t="str">
        <f t="shared" si="0"/>
        <v>Cenpatico (Managed Medicaid)</v>
      </c>
      <c r="F22" s="12">
        <v>625</v>
      </c>
      <c r="G22" s="12">
        <v>625</v>
      </c>
      <c r="H22" s="13" t="s">
        <v>17</v>
      </c>
      <c r="I22" s="13">
        <v>225</v>
      </c>
      <c r="J22" s="13">
        <v>150</v>
      </c>
      <c r="K22" s="13"/>
      <c r="L22" s="15"/>
    </row>
    <row r="23" spans="1:12" x14ac:dyDescent="0.25">
      <c r="A23" s="9" t="s">
        <v>86</v>
      </c>
      <c r="B23" s="10" t="s">
        <v>79</v>
      </c>
      <c r="C23" s="10" t="s">
        <v>70</v>
      </c>
      <c r="D23" s="11" t="s">
        <v>19</v>
      </c>
      <c r="E23" t="str">
        <f t="shared" si="0"/>
        <v>Cenpatico (Medicare Advantage)</v>
      </c>
      <c r="F23" s="12" t="s">
        <v>20</v>
      </c>
      <c r="G23" s="12" t="s">
        <v>20</v>
      </c>
      <c r="H23" s="13" t="s">
        <v>17</v>
      </c>
      <c r="I23" s="13" t="s">
        <v>20</v>
      </c>
      <c r="J23" s="13" t="s">
        <v>20</v>
      </c>
      <c r="K23" s="13"/>
      <c r="L23" s="15"/>
    </row>
    <row r="24" spans="1:12" x14ac:dyDescent="0.25">
      <c r="A24" s="9" t="s">
        <v>86</v>
      </c>
      <c r="B24" s="10" t="s">
        <v>87</v>
      </c>
      <c r="C24" s="10" t="s">
        <v>87</v>
      </c>
      <c r="D24" s="11" t="s">
        <v>16</v>
      </c>
      <c r="E24" t="str">
        <f t="shared" si="0"/>
        <v>Community Health Choice (Commercial)</v>
      </c>
      <c r="F24" s="14">
        <v>900</v>
      </c>
      <c r="G24" s="14">
        <v>900</v>
      </c>
      <c r="H24" s="16">
        <v>900</v>
      </c>
      <c r="I24" s="16">
        <v>360</v>
      </c>
      <c r="J24" s="16">
        <v>205</v>
      </c>
      <c r="K24" s="16"/>
      <c r="L24" s="15"/>
    </row>
    <row r="25" spans="1:12" x14ac:dyDescent="0.25">
      <c r="A25" s="9" t="s">
        <v>86</v>
      </c>
      <c r="B25" s="10" t="s">
        <v>87</v>
      </c>
      <c r="C25" s="10" t="s">
        <v>87</v>
      </c>
      <c r="D25" s="11" t="s">
        <v>26</v>
      </c>
      <c r="E25" t="str">
        <f t="shared" si="0"/>
        <v>Community Health Choice (Managed Medicaid)</v>
      </c>
      <c r="F25" s="17">
        <v>625</v>
      </c>
      <c r="G25" s="17">
        <v>625</v>
      </c>
      <c r="H25" s="18">
        <v>625</v>
      </c>
      <c r="I25" s="18">
        <v>225</v>
      </c>
      <c r="J25" s="18">
        <v>150</v>
      </c>
      <c r="K25" s="18"/>
      <c r="L25" s="15"/>
    </row>
    <row r="26" spans="1:12" x14ac:dyDescent="0.25">
      <c r="A26" s="9" t="s">
        <v>86</v>
      </c>
      <c r="B26" s="10" t="s">
        <v>87</v>
      </c>
      <c r="C26" s="10" t="s">
        <v>87</v>
      </c>
      <c r="D26" s="11" t="s">
        <v>19</v>
      </c>
      <c r="E26" t="str">
        <f t="shared" si="0"/>
        <v>Community Health Choice (Medicare Advantage)</v>
      </c>
      <c r="F26" s="12">
        <v>896</v>
      </c>
      <c r="G26" s="12">
        <v>896</v>
      </c>
      <c r="H26" s="13">
        <v>896</v>
      </c>
      <c r="I26" s="13" t="s">
        <v>20</v>
      </c>
      <c r="J26" s="13" t="s">
        <v>20</v>
      </c>
      <c r="K26" s="13">
        <v>850</v>
      </c>
      <c r="L26" s="15"/>
    </row>
    <row r="27" spans="1:12" x14ac:dyDescent="0.25">
      <c r="A27" s="9" t="s">
        <v>86</v>
      </c>
      <c r="B27" s="10" t="s">
        <v>28</v>
      </c>
      <c r="C27" s="10" t="s">
        <v>29</v>
      </c>
      <c r="D27" s="11" t="s">
        <v>16</v>
      </c>
      <c r="E27" t="str">
        <f t="shared" si="0"/>
        <v>ComPsych (Commercial)</v>
      </c>
      <c r="F27" s="12" t="s">
        <v>30</v>
      </c>
      <c r="G27" s="12" t="s">
        <v>30</v>
      </c>
      <c r="H27" s="13" t="s">
        <v>30</v>
      </c>
      <c r="I27" s="13" t="s">
        <v>30</v>
      </c>
      <c r="J27" s="13" t="s">
        <v>30</v>
      </c>
      <c r="K27" s="13"/>
      <c r="L27" s="15"/>
    </row>
    <row r="28" spans="1:12" x14ac:dyDescent="0.25">
      <c r="A28" s="9" t="s">
        <v>86</v>
      </c>
      <c r="B28" s="10" t="s">
        <v>88</v>
      </c>
      <c r="C28" s="10" t="s">
        <v>88</v>
      </c>
      <c r="D28" s="11" t="s">
        <v>26</v>
      </c>
      <c r="E28" t="str">
        <f t="shared" si="0"/>
        <v>Driscoll Health Plan (Managed Medicaid)</v>
      </c>
      <c r="F28" s="12" t="s">
        <v>91</v>
      </c>
      <c r="G28" s="12" t="s">
        <v>91</v>
      </c>
      <c r="H28" s="13"/>
      <c r="I28" s="13" t="s">
        <v>92</v>
      </c>
      <c r="J28" s="13" t="s">
        <v>92</v>
      </c>
      <c r="K28" s="13"/>
      <c r="L28" s="15"/>
    </row>
    <row r="29" spans="1:12" x14ac:dyDescent="0.25">
      <c r="A29" s="9" t="s">
        <v>86</v>
      </c>
      <c r="B29" s="10" t="s">
        <v>103</v>
      </c>
      <c r="C29" s="10" t="s">
        <v>27</v>
      </c>
      <c r="D29" s="11" t="s">
        <v>16</v>
      </c>
      <c r="E29" t="str">
        <f t="shared" si="0"/>
        <v>Cigna (Commercial)</v>
      </c>
      <c r="F29" s="12">
        <v>992</v>
      </c>
      <c r="G29" s="12">
        <v>992</v>
      </c>
      <c r="H29" s="13">
        <v>992</v>
      </c>
      <c r="I29" s="13">
        <v>373</v>
      </c>
      <c r="J29" s="13">
        <v>228</v>
      </c>
      <c r="K29" s="13" t="s">
        <v>24</v>
      </c>
      <c r="L29" s="15" t="s">
        <v>24</v>
      </c>
    </row>
    <row r="30" spans="1:12" x14ac:dyDescent="0.25">
      <c r="A30" s="9" t="s">
        <v>86</v>
      </c>
      <c r="B30" s="10" t="s">
        <v>31</v>
      </c>
      <c r="C30" s="10" t="s">
        <v>31</v>
      </c>
      <c r="D30" s="11" t="s">
        <v>16</v>
      </c>
      <c r="E30" t="str">
        <f t="shared" si="0"/>
        <v>First Health (Commercial)</v>
      </c>
      <c r="F30" s="12" t="s">
        <v>114</v>
      </c>
      <c r="G30" s="12" t="s">
        <v>114</v>
      </c>
      <c r="H30" s="12" t="s">
        <v>114</v>
      </c>
      <c r="I30" s="12" t="s">
        <v>114</v>
      </c>
      <c r="J30" s="12" t="s">
        <v>114</v>
      </c>
      <c r="K30" s="12" t="s">
        <v>114</v>
      </c>
      <c r="L30" s="12" t="s">
        <v>114</v>
      </c>
    </row>
    <row r="31" spans="1:12" x14ac:dyDescent="0.25">
      <c r="A31" s="9" t="s">
        <v>86</v>
      </c>
      <c r="B31" s="10" t="s">
        <v>104</v>
      </c>
      <c r="C31" s="10" t="s">
        <v>104</v>
      </c>
      <c r="D31" s="11" t="s">
        <v>16</v>
      </c>
      <c r="E31" t="str">
        <f t="shared" si="0"/>
        <v>Friday Health Plan (Commercial)</v>
      </c>
      <c r="F31" s="12">
        <v>1150</v>
      </c>
      <c r="G31" s="12">
        <v>1150</v>
      </c>
      <c r="H31" s="13">
        <v>1150</v>
      </c>
      <c r="I31" s="13">
        <v>450</v>
      </c>
      <c r="J31" s="13">
        <v>325</v>
      </c>
      <c r="K31" s="13">
        <v>865</v>
      </c>
      <c r="L31" s="15" t="s">
        <v>17</v>
      </c>
    </row>
    <row r="32" spans="1:12" ht="30" x14ac:dyDescent="0.25">
      <c r="A32" s="10" t="s">
        <v>86</v>
      </c>
      <c r="B32" s="10" t="s">
        <v>77</v>
      </c>
      <c r="C32" s="10" t="s">
        <v>77</v>
      </c>
      <c r="D32" s="11" t="s">
        <v>19</v>
      </c>
      <c r="E32" t="str">
        <f t="shared" si="0"/>
        <v>Friday Health Plans (Medicare Advantage)</v>
      </c>
      <c r="F32" s="12">
        <v>1150</v>
      </c>
      <c r="G32" s="12">
        <v>1150</v>
      </c>
      <c r="H32" s="13">
        <v>1150</v>
      </c>
      <c r="I32" s="13">
        <v>450</v>
      </c>
      <c r="J32" s="13">
        <v>325</v>
      </c>
      <c r="K32" s="13">
        <v>865</v>
      </c>
      <c r="L32" s="15" t="s">
        <v>17</v>
      </c>
    </row>
    <row r="33" spans="1:12" ht="30" x14ac:dyDescent="0.25">
      <c r="A33" s="9" t="s">
        <v>86</v>
      </c>
      <c r="B33" s="10" t="s">
        <v>80</v>
      </c>
      <c r="C33" s="10" t="s">
        <v>81</v>
      </c>
      <c r="D33" s="11" t="s">
        <v>16</v>
      </c>
      <c r="E33" t="str">
        <f t="shared" si="0"/>
        <v>Healthcare Highways Health Plan (Commercial)</v>
      </c>
      <c r="F33" s="12">
        <v>998</v>
      </c>
      <c r="G33" s="12">
        <v>998</v>
      </c>
      <c r="H33" s="13">
        <v>998</v>
      </c>
      <c r="I33" s="16" t="s">
        <v>118</v>
      </c>
      <c r="J33" s="13">
        <v>329</v>
      </c>
      <c r="K33" s="18">
        <v>762</v>
      </c>
      <c r="L33" s="15">
        <v>89</v>
      </c>
    </row>
    <row r="34" spans="1:12" ht="30" x14ac:dyDescent="0.25">
      <c r="A34" s="10" t="s">
        <v>86</v>
      </c>
      <c r="B34" s="10" t="s">
        <v>33</v>
      </c>
      <c r="C34" s="10" t="s">
        <v>33</v>
      </c>
      <c r="D34" s="11" t="s">
        <v>16</v>
      </c>
      <c r="E34" t="str">
        <f t="shared" si="0"/>
        <v>Healthsmart (Commercial)</v>
      </c>
      <c r="F34" s="12" t="s">
        <v>34</v>
      </c>
      <c r="G34" s="12" t="s">
        <v>34</v>
      </c>
      <c r="H34" s="13" t="s">
        <v>34</v>
      </c>
      <c r="I34" s="13" t="s">
        <v>34</v>
      </c>
      <c r="J34" s="13" t="s">
        <v>34</v>
      </c>
      <c r="K34" s="13"/>
      <c r="L34" s="15"/>
    </row>
    <row r="35" spans="1:12" ht="30" x14ac:dyDescent="0.25">
      <c r="A35" s="10" t="s">
        <v>86</v>
      </c>
      <c r="B35" s="10" t="s">
        <v>75</v>
      </c>
      <c r="C35" s="10" t="s">
        <v>75</v>
      </c>
      <c r="D35" s="11" t="s">
        <v>19</v>
      </c>
      <c r="E35" t="str">
        <f t="shared" si="0"/>
        <v>Healthspring (Medicare Advantage)</v>
      </c>
      <c r="F35" s="12" t="s">
        <v>20</v>
      </c>
      <c r="G35" s="12" t="s">
        <v>20</v>
      </c>
      <c r="H35" s="13" t="s">
        <v>20</v>
      </c>
      <c r="I35" s="13" t="s">
        <v>20</v>
      </c>
      <c r="J35" s="13" t="s">
        <v>76</v>
      </c>
      <c r="K35" s="13"/>
      <c r="L35" s="15"/>
    </row>
    <row r="36" spans="1:12" ht="30" x14ac:dyDescent="0.25">
      <c r="A36" s="10" t="s">
        <v>86</v>
      </c>
      <c r="B36" s="10" t="s">
        <v>35</v>
      </c>
      <c r="C36" s="10" t="s">
        <v>36</v>
      </c>
      <c r="D36" s="11" t="s">
        <v>16</v>
      </c>
      <c r="E36" t="str">
        <f t="shared" si="0"/>
        <v>Humana (Commercial)</v>
      </c>
      <c r="F36" s="12">
        <v>945</v>
      </c>
      <c r="G36" s="12">
        <v>945</v>
      </c>
      <c r="H36" s="12">
        <v>945</v>
      </c>
      <c r="I36" s="12">
        <v>399</v>
      </c>
      <c r="J36" s="12">
        <v>244</v>
      </c>
      <c r="K36" s="13"/>
      <c r="L36" s="12">
        <v>100</v>
      </c>
    </row>
    <row r="37" spans="1:12" ht="30" x14ac:dyDescent="0.25">
      <c r="A37" s="10" t="s">
        <v>86</v>
      </c>
      <c r="B37" s="10" t="s">
        <v>35</v>
      </c>
      <c r="C37" s="10" t="s">
        <v>36</v>
      </c>
      <c r="D37" s="11" t="s">
        <v>19</v>
      </c>
      <c r="E37" t="str">
        <f t="shared" si="0"/>
        <v>Humana (Medicare Advantage)</v>
      </c>
      <c r="F37" s="12" t="s">
        <v>20</v>
      </c>
      <c r="G37" s="12" t="s">
        <v>20</v>
      </c>
      <c r="H37" s="13" t="s">
        <v>20</v>
      </c>
      <c r="I37" s="13" t="s">
        <v>20</v>
      </c>
      <c r="J37" s="13" t="s">
        <v>20</v>
      </c>
      <c r="K37" s="13"/>
      <c r="L37" s="15"/>
    </row>
    <row r="38" spans="1:12" ht="30" x14ac:dyDescent="0.25">
      <c r="A38" s="10" t="s">
        <v>86</v>
      </c>
      <c r="B38" s="10" t="s">
        <v>37</v>
      </c>
      <c r="C38" s="10" t="s">
        <v>37</v>
      </c>
      <c r="D38" s="11" t="s">
        <v>16</v>
      </c>
      <c r="E38" t="str">
        <f t="shared" ref="E38:E39" si="1">CONCATENATE(C38," (",D38,")")</f>
        <v>Imagine Health (Commercial)</v>
      </c>
      <c r="F38" s="12">
        <v>1024</v>
      </c>
      <c r="G38" s="12">
        <v>1024</v>
      </c>
      <c r="H38" s="12">
        <v>1024</v>
      </c>
      <c r="I38" s="13">
        <v>426</v>
      </c>
      <c r="J38" s="13">
        <v>260</v>
      </c>
      <c r="K38" s="13">
        <v>884</v>
      </c>
      <c r="L38" s="15">
        <v>88</v>
      </c>
    </row>
    <row r="39" spans="1:12" ht="30" x14ac:dyDescent="0.25">
      <c r="A39" s="10" t="s">
        <v>86</v>
      </c>
      <c r="B39" s="10" t="s">
        <v>38</v>
      </c>
      <c r="C39" s="10" t="s">
        <v>38</v>
      </c>
      <c r="D39" s="11" t="s">
        <v>26</v>
      </c>
      <c r="E39" t="str">
        <f t="shared" si="1"/>
        <v>Magellan (Managed Medicaid)</v>
      </c>
      <c r="F39" s="12">
        <v>957</v>
      </c>
      <c r="G39" s="12">
        <v>957</v>
      </c>
      <c r="H39" s="13">
        <v>957</v>
      </c>
      <c r="I39" s="13">
        <v>406</v>
      </c>
      <c r="J39" s="13">
        <v>313</v>
      </c>
      <c r="K39" s="13"/>
      <c r="L39" s="15" t="s">
        <v>17</v>
      </c>
    </row>
    <row r="40" spans="1:12" ht="30" x14ac:dyDescent="0.25">
      <c r="A40" s="10" t="s">
        <v>86</v>
      </c>
      <c r="B40" s="10" t="s">
        <v>38</v>
      </c>
      <c r="C40" s="10" t="s">
        <v>38</v>
      </c>
      <c r="D40" s="11" t="s">
        <v>19</v>
      </c>
      <c r="E40" t="str">
        <f t="shared" si="0"/>
        <v>Magellan (Medicare Advantage)</v>
      </c>
      <c r="F40" s="12">
        <v>957</v>
      </c>
      <c r="G40" s="12">
        <v>957</v>
      </c>
      <c r="H40" s="13">
        <v>957</v>
      </c>
      <c r="I40" s="13">
        <v>406</v>
      </c>
      <c r="J40" s="13">
        <v>313</v>
      </c>
      <c r="K40" s="13"/>
      <c r="L40" s="15" t="s">
        <v>17</v>
      </c>
    </row>
    <row r="41" spans="1:12" ht="30" x14ac:dyDescent="0.25">
      <c r="A41" s="10" t="s">
        <v>86</v>
      </c>
      <c r="B41" s="10" t="s">
        <v>38</v>
      </c>
      <c r="C41" s="10" t="s">
        <v>38</v>
      </c>
      <c r="D41" s="11" t="s">
        <v>16</v>
      </c>
      <c r="E41" t="str">
        <f t="shared" si="0"/>
        <v>Magellan (Commercial)</v>
      </c>
      <c r="F41" s="12">
        <v>957</v>
      </c>
      <c r="G41" s="12">
        <v>957</v>
      </c>
      <c r="H41" s="13">
        <v>957</v>
      </c>
      <c r="I41" s="13">
        <v>406</v>
      </c>
      <c r="J41" s="13">
        <v>313</v>
      </c>
      <c r="K41" s="13"/>
      <c r="L41" s="15" t="s">
        <v>17</v>
      </c>
    </row>
    <row r="42" spans="1:12" ht="30" x14ac:dyDescent="0.25">
      <c r="A42" s="10" t="s">
        <v>86</v>
      </c>
      <c r="B42" s="10" t="s">
        <v>98</v>
      </c>
      <c r="C42" s="10" t="s">
        <v>98</v>
      </c>
      <c r="D42" s="10" t="s">
        <v>98</v>
      </c>
      <c r="E42" t="str">
        <f t="shared" ref="E42:E43" si="2">CONCATENATE(C42," (",D42,")")</f>
        <v>Medicaid (Medicaid)</v>
      </c>
      <c r="F42" s="12" t="s">
        <v>66</v>
      </c>
      <c r="G42" s="12" t="s">
        <v>66</v>
      </c>
      <c r="H42" s="12" t="s">
        <v>66</v>
      </c>
      <c r="I42" s="12" t="s">
        <v>66</v>
      </c>
      <c r="J42" s="12" t="s">
        <v>66</v>
      </c>
      <c r="K42" s="13"/>
      <c r="L42" s="15"/>
    </row>
    <row r="43" spans="1:12" ht="30" x14ac:dyDescent="0.25">
      <c r="A43" s="10" t="s">
        <v>86</v>
      </c>
      <c r="B43" s="10" t="s">
        <v>97</v>
      </c>
      <c r="C43" s="10" t="s">
        <v>97</v>
      </c>
      <c r="D43" s="10" t="s">
        <v>97</v>
      </c>
      <c r="E43" t="str">
        <f t="shared" si="2"/>
        <v>Medicare (Medicare)</v>
      </c>
      <c r="F43" s="12" t="s">
        <v>20</v>
      </c>
      <c r="G43" s="12" t="s">
        <v>20</v>
      </c>
      <c r="H43" s="12" t="s">
        <v>20</v>
      </c>
      <c r="I43" s="12" t="s">
        <v>20</v>
      </c>
      <c r="J43" s="12" t="s">
        <v>20</v>
      </c>
      <c r="K43" s="13"/>
      <c r="L43" s="15"/>
    </row>
    <row r="44" spans="1:12" ht="30" x14ac:dyDescent="0.25">
      <c r="A44" s="10" t="s">
        <v>86</v>
      </c>
      <c r="B44" s="10" t="s">
        <v>71</v>
      </c>
      <c r="C44" s="10" t="s">
        <v>71</v>
      </c>
      <c r="D44" s="11" t="s">
        <v>16</v>
      </c>
      <c r="E44" t="str">
        <f t="shared" si="0"/>
        <v>MHN (Commercial)</v>
      </c>
      <c r="F44" s="12">
        <v>993</v>
      </c>
      <c r="G44" s="12">
        <v>993</v>
      </c>
      <c r="H44" s="13">
        <v>993</v>
      </c>
      <c r="I44" s="13">
        <v>468</v>
      </c>
      <c r="J44" s="13">
        <v>312</v>
      </c>
      <c r="K44" s="13"/>
      <c r="L44" s="15">
        <v>83</v>
      </c>
    </row>
    <row r="45" spans="1:12" ht="30" x14ac:dyDescent="0.25">
      <c r="A45" s="10" t="s">
        <v>86</v>
      </c>
      <c r="B45" s="10" t="s">
        <v>105</v>
      </c>
      <c r="C45" s="10" t="s">
        <v>105</v>
      </c>
      <c r="D45" s="11" t="s">
        <v>16</v>
      </c>
      <c r="E45" t="str">
        <f t="shared" si="0"/>
        <v>Mines &amp; Associates (Commercial)</v>
      </c>
      <c r="F45" s="14">
        <v>1310</v>
      </c>
      <c r="G45" s="14">
        <v>1310</v>
      </c>
      <c r="H45" s="13">
        <v>1310</v>
      </c>
      <c r="I45" s="13">
        <v>525</v>
      </c>
      <c r="J45" s="13">
        <v>315</v>
      </c>
      <c r="K45" s="13"/>
      <c r="L45" s="15">
        <v>90</v>
      </c>
    </row>
    <row r="46" spans="1:12" ht="30" x14ac:dyDescent="0.25">
      <c r="A46" s="10" t="s">
        <v>86</v>
      </c>
      <c r="B46" s="10" t="s">
        <v>39</v>
      </c>
      <c r="C46" s="10" t="s">
        <v>39</v>
      </c>
      <c r="D46" s="11" t="s">
        <v>16</v>
      </c>
      <c r="E46" t="str">
        <f t="shared" si="0"/>
        <v>Molina (Commercial)</v>
      </c>
      <c r="F46" s="12" t="s">
        <v>40</v>
      </c>
      <c r="G46" s="12" t="s">
        <v>40</v>
      </c>
      <c r="H46" s="13" t="s">
        <v>40</v>
      </c>
      <c r="I46" s="13">
        <v>340</v>
      </c>
      <c r="J46" s="13">
        <v>225</v>
      </c>
      <c r="K46" s="13"/>
      <c r="L46" s="15"/>
    </row>
    <row r="47" spans="1:12" ht="30" x14ac:dyDescent="0.25">
      <c r="A47" s="10" t="s">
        <v>86</v>
      </c>
      <c r="B47" s="10" t="s">
        <v>39</v>
      </c>
      <c r="C47" s="10" t="s">
        <v>39</v>
      </c>
      <c r="D47" s="11" t="s">
        <v>26</v>
      </c>
      <c r="E47" t="str">
        <f t="shared" si="0"/>
        <v>Molina (Managed Medicaid)</v>
      </c>
      <c r="F47" s="12" t="s">
        <v>66</v>
      </c>
      <c r="G47" s="12" t="s">
        <v>66</v>
      </c>
      <c r="H47" s="13" t="s">
        <v>66</v>
      </c>
      <c r="I47" s="13">
        <v>260</v>
      </c>
      <c r="J47" s="13">
        <v>175</v>
      </c>
      <c r="K47" s="13"/>
      <c r="L47" s="15"/>
    </row>
    <row r="48" spans="1:12" ht="30" x14ac:dyDescent="0.25">
      <c r="A48" s="10" t="s">
        <v>86</v>
      </c>
      <c r="B48" s="10" t="s">
        <v>39</v>
      </c>
      <c r="C48" s="10" t="s">
        <v>39</v>
      </c>
      <c r="D48" s="11" t="s">
        <v>19</v>
      </c>
      <c r="E48" t="str">
        <f t="shared" si="0"/>
        <v>Molina (Medicare Advantage)</v>
      </c>
      <c r="F48" s="12" t="s">
        <v>20</v>
      </c>
      <c r="G48" s="12" t="s">
        <v>20</v>
      </c>
      <c r="H48" s="13" t="s">
        <v>20</v>
      </c>
      <c r="I48" s="13">
        <v>340</v>
      </c>
      <c r="J48" s="13">
        <v>225</v>
      </c>
      <c r="K48" s="13"/>
      <c r="L48" s="15"/>
    </row>
    <row r="49" spans="1:12" ht="30" x14ac:dyDescent="0.25">
      <c r="A49" s="10" t="s">
        <v>86</v>
      </c>
      <c r="B49" s="10" t="s">
        <v>106</v>
      </c>
      <c r="C49" s="10" t="s">
        <v>41</v>
      </c>
      <c r="D49" s="11" t="s">
        <v>16</v>
      </c>
      <c r="E49" t="str">
        <f t="shared" si="0"/>
        <v>Multiplan (Commercial)</v>
      </c>
      <c r="F49" s="12" t="s">
        <v>115</v>
      </c>
      <c r="G49" s="12" t="s">
        <v>115</v>
      </c>
      <c r="H49" s="13" t="s">
        <v>115</v>
      </c>
      <c r="I49" s="13" t="s">
        <v>115</v>
      </c>
      <c r="J49" s="13" t="s">
        <v>115</v>
      </c>
      <c r="K49" s="13"/>
      <c r="L49" s="15"/>
    </row>
    <row r="50" spans="1:12" ht="30" x14ac:dyDescent="0.25">
      <c r="A50" s="10" t="s">
        <v>86</v>
      </c>
      <c r="B50" s="10" t="s">
        <v>107</v>
      </c>
      <c r="C50" s="10" t="s">
        <v>41</v>
      </c>
      <c r="D50" s="11" t="s">
        <v>16</v>
      </c>
      <c r="E50" t="str">
        <f t="shared" si="0"/>
        <v>Multiplan (Commercial)</v>
      </c>
      <c r="F50" s="12" t="s">
        <v>116</v>
      </c>
      <c r="G50" s="12" t="s">
        <v>116</v>
      </c>
      <c r="H50" s="13" t="s">
        <v>116</v>
      </c>
      <c r="I50" s="13" t="s">
        <v>116</v>
      </c>
      <c r="J50" s="13" t="s">
        <v>116</v>
      </c>
      <c r="K50" s="13"/>
      <c r="L50" s="15"/>
    </row>
    <row r="51" spans="1:12" ht="30" x14ac:dyDescent="0.25">
      <c r="A51" s="10" t="s">
        <v>86</v>
      </c>
      <c r="B51" s="10" t="s">
        <v>42</v>
      </c>
      <c r="C51" s="10" t="s">
        <v>41</v>
      </c>
      <c r="D51" s="11" t="s">
        <v>16</v>
      </c>
      <c r="E51" t="str">
        <f t="shared" si="0"/>
        <v>Multiplan (Commercial)</v>
      </c>
      <c r="F51" s="12" t="s">
        <v>117</v>
      </c>
      <c r="G51" s="12" t="s">
        <v>117</v>
      </c>
      <c r="H51" s="13" t="s">
        <v>117</v>
      </c>
      <c r="I51" s="13" t="s">
        <v>117</v>
      </c>
      <c r="J51" s="13" t="s">
        <v>117</v>
      </c>
      <c r="K51" s="13"/>
      <c r="L51" s="15"/>
    </row>
    <row r="52" spans="1:12" ht="30" x14ac:dyDescent="0.25">
      <c r="A52" s="10" t="s">
        <v>86</v>
      </c>
      <c r="B52" s="10" t="s">
        <v>43</v>
      </c>
      <c r="C52" s="10" t="s">
        <v>43</v>
      </c>
      <c r="D52" s="11" t="s">
        <v>16</v>
      </c>
      <c r="E52" t="str">
        <f t="shared" si="0"/>
        <v>Provider Networks of America (Commercial)</v>
      </c>
      <c r="F52" s="12" t="s">
        <v>44</v>
      </c>
      <c r="G52" s="12" t="s">
        <v>44</v>
      </c>
      <c r="H52" s="13" t="s">
        <v>44</v>
      </c>
      <c r="I52" s="13" t="s">
        <v>44</v>
      </c>
      <c r="J52" s="13" t="s">
        <v>44</v>
      </c>
      <c r="K52" s="13" t="s">
        <v>44</v>
      </c>
      <c r="L52" s="15"/>
    </row>
    <row r="53" spans="1:12" ht="30" x14ac:dyDescent="0.25">
      <c r="A53" s="10" t="s">
        <v>86</v>
      </c>
      <c r="B53" s="10" t="s">
        <v>82</v>
      </c>
      <c r="C53" s="10" t="s">
        <v>83</v>
      </c>
      <c r="D53" s="11" t="s">
        <v>16</v>
      </c>
      <c r="E53" t="str">
        <f t="shared" si="0"/>
        <v>Quik Trip (Commercial)</v>
      </c>
      <c r="F53" s="12" t="s">
        <v>32</v>
      </c>
      <c r="G53" s="12" t="s">
        <v>32</v>
      </c>
      <c r="H53" s="13" t="s">
        <v>32</v>
      </c>
      <c r="I53" s="13" t="s">
        <v>32</v>
      </c>
      <c r="J53" s="13" t="s">
        <v>32</v>
      </c>
      <c r="K53" s="13"/>
      <c r="L53" s="15"/>
    </row>
    <row r="54" spans="1:12" ht="30" x14ac:dyDescent="0.25">
      <c r="A54" s="10" t="s">
        <v>86</v>
      </c>
      <c r="B54" s="10" t="s">
        <v>89</v>
      </c>
      <c r="C54" s="10" t="s">
        <v>90</v>
      </c>
      <c r="D54" s="11" t="s">
        <v>26</v>
      </c>
      <c r="E54" t="str">
        <f t="shared" si="0"/>
        <v>Texas Children's Health Plan (Managed Medicaid)</v>
      </c>
      <c r="F54" s="12">
        <v>529.59</v>
      </c>
      <c r="G54" s="12">
        <v>529.59</v>
      </c>
      <c r="H54" s="13" t="s">
        <v>17</v>
      </c>
      <c r="I54" s="13" t="s">
        <v>93</v>
      </c>
      <c r="J54" s="13">
        <v>125</v>
      </c>
      <c r="K54" s="13"/>
      <c r="L54" s="15" t="s">
        <v>66</v>
      </c>
    </row>
    <row r="55" spans="1:12" ht="30" x14ac:dyDescent="0.25">
      <c r="A55" s="10" t="s">
        <v>86</v>
      </c>
      <c r="B55" s="10" t="s">
        <v>45</v>
      </c>
      <c r="C55" s="10" t="s">
        <v>108</v>
      </c>
      <c r="D55" s="11" t="s">
        <v>46</v>
      </c>
      <c r="E55" t="str">
        <f t="shared" si="0"/>
        <v>Tricare (Other Governmental)</v>
      </c>
      <c r="F55" s="12" t="s">
        <v>85</v>
      </c>
      <c r="G55" s="12" t="s">
        <v>85</v>
      </c>
      <c r="H55" s="13"/>
      <c r="I55" s="15" t="s">
        <v>73</v>
      </c>
      <c r="J55" s="15" t="s">
        <v>74</v>
      </c>
      <c r="K55" s="13"/>
      <c r="L55" s="15" t="s">
        <v>85</v>
      </c>
    </row>
    <row r="56" spans="1:12" ht="30" x14ac:dyDescent="0.25">
      <c r="A56" s="10" t="s">
        <v>86</v>
      </c>
      <c r="B56" s="10" t="s">
        <v>72</v>
      </c>
      <c r="C56" s="10" t="s">
        <v>108</v>
      </c>
      <c r="D56" s="11" t="s">
        <v>46</v>
      </c>
      <c r="E56" t="str">
        <f t="shared" si="0"/>
        <v>Tricare (Other Governmental)</v>
      </c>
      <c r="F56" s="12" t="s">
        <v>47</v>
      </c>
      <c r="G56" s="12" t="s">
        <v>47</v>
      </c>
      <c r="H56" s="13" t="s">
        <v>47</v>
      </c>
      <c r="I56" s="13" t="s">
        <v>47</v>
      </c>
      <c r="J56" s="13" t="s">
        <v>47</v>
      </c>
      <c r="K56" s="13"/>
      <c r="L56" s="15" t="s">
        <v>47</v>
      </c>
    </row>
    <row r="57" spans="1:12" ht="30" x14ac:dyDescent="0.25">
      <c r="A57" s="10" t="s">
        <v>86</v>
      </c>
      <c r="B57" s="10" t="s">
        <v>48</v>
      </c>
      <c r="C57" s="10" t="s">
        <v>49</v>
      </c>
      <c r="D57" s="11" t="s">
        <v>16</v>
      </c>
      <c r="E57" t="str">
        <f t="shared" si="0"/>
        <v>UBH (Commercial)</v>
      </c>
      <c r="F57" s="12">
        <v>847</v>
      </c>
      <c r="G57" s="12">
        <v>814</v>
      </c>
      <c r="H57" s="13">
        <v>814</v>
      </c>
      <c r="I57" s="13">
        <v>321</v>
      </c>
      <c r="J57" s="13">
        <v>177</v>
      </c>
      <c r="K57" s="13"/>
      <c r="L57" s="15" t="s">
        <v>17</v>
      </c>
    </row>
    <row r="58" spans="1:12" ht="30" x14ac:dyDescent="0.25">
      <c r="A58" s="10" t="s">
        <v>86</v>
      </c>
      <c r="B58" s="10" t="s">
        <v>48</v>
      </c>
      <c r="C58" s="10" t="s">
        <v>49</v>
      </c>
      <c r="D58" s="11" t="s">
        <v>19</v>
      </c>
      <c r="E58" t="str">
        <f t="shared" si="0"/>
        <v>UBH (Medicare Advantage)</v>
      </c>
      <c r="F58" s="12">
        <v>822</v>
      </c>
      <c r="G58" s="12">
        <v>814</v>
      </c>
      <c r="H58" s="13">
        <v>814</v>
      </c>
      <c r="I58" s="13">
        <v>312</v>
      </c>
      <c r="J58" s="13">
        <v>172</v>
      </c>
      <c r="K58" s="13"/>
      <c r="L58" s="15" t="s">
        <v>17</v>
      </c>
    </row>
    <row r="59" spans="1:12" ht="30" x14ac:dyDescent="0.25">
      <c r="A59" s="10" t="s">
        <v>86</v>
      </c>
      <c r="B59" s="10" t="s">
        <v>48</v>
      </c>
      <c r="C59" s="10" t="s">
        <v>49</v>
      </c>
      <c r="D59" s="11" t="s">
        <v>26</v>
      </c>
      <c r="E59" t="str">
        <f t="shared" si="0"/>
        <v>UBH (Managed Medicaid)</v>
      </c>
      <c r="F59" s="12">
        <v>790</v>
      </c>
      <c r="G59" s="12">
        <v>790</v>
      </c>
      <c r="H59" s="13">
        <v>790</v>
      </c>
      <c r="I59" s="13">
        <v>300</v>
      </c>
      <c r="J59" s="13">
        <v>165</v>
      </c>
      <c r="K59" s="13"/>
      <c r="L59" s="15" t="s">
        <v>17</v>
      </c>
    </row>
    <row r="60" spans="1:12" ht="30" x14ac:dyDescent="0.25">
      <c r="A60" s="10" t="s">
        <v>86</v>
      </c>
      <c r="B60" s="10" t="s">
        <v>67</v>
      </c>
      <c r="C60" s="10" t="s">
        <v>50</v>
      </c>
      <c r="D60" s="11" t="s">
        <v>46</v>
      </c>
      <c r="E60" t="str">
        <f t="shared" si="0"/>
        <v>VA (Other Governmental)</v>
      </c>
      <c r="F60" s="12" t="s">
        <v>20</v>
      </c>
      <c r="G60" s="12" t="s">
        <v>20</v>
      </c>
      <c r="H60" s="13" t="s">
        <v>20</v>
      </c>
      <c r="I60" s="13" t="s">
        <v>20</v>
      </c>
      <c r="J60" s="13" t="s">
        <v>20</v>
      </c>
      <c r="K60" s="13"/>
      <c r="L60" s="15"/>
    </row>
    <row r="61" spans="1:12" x14ac:dyDescent="0.25">
      <c r="F61" s="12"/>
      <c r="G61" s="13"/>
      <c r="H61" s="13"/>
      <c r="I61" s="12"/>
      <c r="J61" s="12"/>
      <c r="K61" s="13"/>
      <c r="L61" s="21"/>
    </row>
    <row r="96" spans="4:4" ht="30" x14ac:dyDescent="0.25">
      <c r="D96" s="11" t="s">
        <v>94</v>
      </c>
    </row>
    <row r="97" spans="4:4" ht="45" x14ac:dyDescent="0.25">
      <c r="D97" s="11" t="s">
        <v>95</v>
      </c>
    </row>
    <row r="98" spans="4:4" ht="30" x14ac:dyDescent="0.25">
      <c r="D98" s="1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2023-01-04T14:50:12Z</dcterms:modified>
</cp:coreProperties>
</file>